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80" windowHeight="9345" activeTab="1"/>
  </bookViews>
  <sheets>
    <sheet name="Crops" sheetId="1" r:id="rId1"/>
    <sheet name="Animals+Req" sheetId="2" r:id="rId2"/>
  </sheets>
  <calcPr calcId="125725"/>
</workbook>
</file>

<file path=xl/calcChain.xml><?xml version="1.0" encoding="utf-8"?>
<calcChain xmlns="http://schemas.openxmlformats.org/spreadsheetml/2006/main">
  <c r="I7" i="1"/>
  <c r="H7"/>
  <c r="B9" i="2"/>
  <c r="C9" s="1"/>
  <c r="D9" s="1"/>
  <c r="B8"/>
  <c r="B7"/>
  <c r="Q6" i="1"/>
  <c r="M14"/>
  <c r="L14"/>
  <c r="I10"/>
  <c r="H10"/>
  <c r="Q9"/>
  <c r="Q16" s="1"/>
  <c r="M22" i="2" s="1"/>
  <c r="L8" i="1"/>
  <c r="L16" s="1"/>
  <c r="H22" i="2" s="1"/>
  <c r="P9" i="1"/>
  <c r="I12"/>
  <c r="N12"/>
  <c r="P12"/>
  <c r="F12"/>
  <c r="Q11"/>
  <c r="J4"/>
  <c r="R4" s="1"/>
  <c r="B24" i="2" s="1"/>
  <c r="D16" i="1"/>
  <c r="N27" i="2"/>
  <c r="N5" i="1"/>
  <c r="R5" s="1"/>
  <c r="M15"/>
  <c r="L15"/>
  <c r="R15" s="1"/>
  <c r="Q13"/>
  <c r="I13"/>
  <c r="H13"/>
  <c r="G13"/>
  <c r="F13"/>
  <c r="C7" i="2"/>
  <c r="D7" s="1"/>
  <c r="C8"/>
  <c r="D8" s="1"/>
  <c r="C16" i="1"/>
  <c r="B16"/>
  <c r="R6"/>
  <c r="M8"/>
  <c r="J12"/>
  <c r="P11"/>
  <c r="R11"/>
  <c r="O12"/>
  <c r="O16" s="1"/>
  <c r="K22" i="2" s="1"/>
  <c r="K12" i="1"/>
  <c r="K16" s="1"/>
  <c r="G22" i="2" s="1"/>
  <c r="G12" i="1"/>
  <c r="G16" s="1"/>
  <c r="C22" i="2" s="1"/>
  <c r="L12" i="1"/>
  <c r="N8"/>
  <c r="H12"/>
  <c r="Q12"/>
  <c r="M12"/>
  <c r="P16"/>
  <c r="L22" i="2" s="1"/>
  <c r="F16" i="1"/>
  <c r="B22" i="2" s="1"/>
  <c r="R8" i="1"/>
  <c r="C24" i="2" l="1"/>
  <c r="R12" i="1"/>
  <c r="R13"/>
  <c r="R9"/>
  <c r="C25" i="2"/>
  <c r="B25"/>
  <c r="M16" i="1"/>
  <c r="I22" i="2" s="1"/>
  <c r="N16" i="1"/>
  <c r="J22" i="2" s="1"/>
  <c r="I16" i="1"/>
  <c r="E22" i="2" s="1"/>
  <c r="R14" i="1"/>
  <c r="H16"/>
  <c r="D22" i="2" s="1"/>
  <c r="R7" i="1"/>
  <c r="B11" i="2"/>
  <c r="B10"/>
  <c r="R10" i="1"/>
  <c r="E24" i="2"/>
  <c r="F24"/>
  <c r="G24"/>
  <c r="G25" s="1"/>
  <c r="H24"/>
  <c r="H25" s="1"/>
  <c r="D24"/>
  <c r="I24"/>
  <c r="L24"/>
  <c r="L25" s="1"/>
  <c r="J24"/>
  <c r="J25" s="1"/>
  <c r="K24"/>
  <c r="K25" s="1"/>
  <c r="M24"/>
  <c r="M25" s="1"/>
  <c r="J16" i="1"/>
  <c r="E25" i="2" l="1"/>
  <c r="D25"/>
  <c r="I25"/>
  <c r="C11"/>
  <c r="D11" s="1"/>
  <c r="C10"/>
  <c r="B12"/>
  <c r="F22"/>
  <c r="N22" s="1"/>
  <c r="R16" i="1"/>
  <c r="F25" i="2" l="1"/>
  <c r="D10"/>
  <c r="D12" s="1"/>
  <c r="C12"/>
  <c r="C21" l="1"/>
  <c r="E21"/>
  <c r="D21"/>
  <c r="J21"/>
  <c r="H21"/>
  <c r="F21"/>
  <c r="I21"/>
  <c r="L21"/>
  <c r="B21"/>
  <c r="G21"/>
  <c r="M21"/>
  <c r="K21"/>
  <c r="H23" l="1"/>
  <c r="H26"/>
  <c r="B26"/>
  <c r="N21"/>
  <c r="O26" s="1"/>
  <c r="B23"/>
  <c r="G23"/>
  <c r="G26"/>
  <c r="F23"/>
  <c r="E26"/>
  <c r="E23"/>
  <c r="M26"/>
  <c r="M23"/>
  <c r="I26"/>
  <c r="I23"/>
  <c r="D23"/>
  <c r="D26"/>
  <c r="C26"/>
  <c r="C23"/>
  <c r="K26"/>
  <c r="K23"/>
  <c r="L26"/>
  <c r="L23"/>
  <c r="J26"/>
  <c r="J23"/>
  <c r="N23" l="1"/>
  <c r="N24" l="1"/>
  <c r="N25"/>
  <c r="F26" l="1"/>
  <c r="N26" s="1"/>
</calcChain>
</file>

<file path=xl/comments1.xml><?xml version="1.0" encoding="utf-8"?>
<comments xmlns="http://schemas.openxmlformats.org/spreadsheetml/2006/main">
  <authors>
    <author>Nestle</author>
  </authors>
  <commentList>
    <comment ref="D7" authorId="0">
      <text>
        <r>
          <rPr>
            <sz val="8"/>
            <color indexed="81"/>
            <rFont val="Tahoma"/>
            <family val="2"/>
          </rPr>
          <t>Plus 10% wastage</t>
        </r>
      </text>
    </comment>
    <comment ref="O26" authorId="0">
      <text>
        <r>
          <rPr>
            <sz val="8"/>
            <color indexed="81"/>
            <rFont val="Tahoma"/>
            <family val="2"/>
          </rPr>
          <t>Need at least 10% fodder surplus</t>
        </r>
      </text>
    </comment>
  </commentList>
</comments>
</file>

<file path=xl/sharedStrings.xml><?xml version="1.0" encoding="utf-8"?>
<sst xmlns="http://schemas.openxmlformats.org/spreadsheetml/2006/main" count="72" uniqueCount="60">
  <si>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</si>
  <si>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</si>
  <si>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</si>
  <si>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</si>
  <si>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</si>
  <si>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</si>
  <si>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</si>
  <si>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</si>
  <si>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</si>
  <si>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</si>
  <si>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</si>
  <si>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</si>
  <si>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DM</t>
  </si>
  <si>
    <t>Crop</t>
  </si>
  <si>
    <t>Total</t>
  </si>
  <si>
    <t>LSU</t>
  </si>
  <si>
    <t>Days in month</t>
  </si>
  <si>
    <t>Total produced</t>
  </si>
  <si>
    <t>LSU Req DM tons</t>
  </si>
  <si>
    <t>Heads</t>
  </si>
  <si>
    <t>CIM (40%)</t>
  </si>
  <si>
    <t>CD (10%)</t>
  </si>
  <si>
    <t>Animals (% total heads)</t>
  </si>
  <si>
    <t>H15 mths (16%)</t>
  </si>
  <si>
    <t>H6 mths (20%)</t>
  </si>
  <si>
    <t>Total (100%)</t>
  </si>
  <si>
    <t>HP (14%)</t>
  </si>
  <si>
    <t>% BW DMI =</t>
  </si>
  <si>
    <t xml:space="preserve">FODDER CROP PRODUCTION IN DRY MATTER  </t>
  </si>
  <si>
    <t>Alfalfa green (6 cuts)</t>
  </si>
  <si>
    <t>Barseem green (5 cuts)</t>
  </si>
  <si>
    <t>Maize green Jan (stagger-1 cut)</t>
  </si>
  <si>
    <t>Maize green May (stagger-1 cut)</t>
  </si>
  <si>
    <t>Millet green (stagger-1 cut)</t>
  </si>
  <si>
    <t>Crop Supply DM tons</t>
  </si>
  <si>
    <t>Surplus/Shortage DM tons</t>
  </si>
  <si>
    <t>Balanced surplus/shortage</t>
  </si>
  <si>
    <t>%</t>
  </si>
  <si>
    <t>Maize silage distribution</t>
  </si>
  <si>
    <t>Total DM supply tons</t>
  </si>
  <si>
    <t>Oats green (stagger 2 cuts)</t>
  </si>
  <si>
    <t>Assumptions</t>
  </si>
  <si>
    <t>Fodder bank</t>
  </si>
  <si>
    <t>1.  Only 2 crops of maize for silage and green on same acre per year during Jan to Sep</t>
  </si>
  <si>
    <t>DMI (kg/d)</t>
  </si>
  <si>
    <t>Mature BW LSU (kg) =</t>
  </si>
  <si>
    <t>2.  Barseem to be rotated with millet or sorghum on same acres</t>
  </si>
  <si>
    <t>Maize silage distr (%)</t>
  </si>
  <si>
    <t>Maize silage Jan</t>
  </si>
  <si>
    <t>Maize silage May</t>
  </si>
  <si>
    <t>Maize silage Sep</t>
  </si>
  <si>
    <t>Maize green Sep (stagger-1 cut)</t>
  </si>
  <si>
    <t>Wheat green</t>
  </si>
  <si>
    <t>Sorghum green (stagger-2 cuts)</t>
  </si>
  <si>
    <t>DAILY ANIMAL FORAGE REQUIREMENTS (DM)</t>
  </si>
  <si>
    <t>Adults cows (Lactating + Dry)</t>
  </si>
  <si>
    <t>Acres
1st crop</t>
  </si>
  <si>
    <t>Acres
2nd crop</t>
  </si>
  <si>
    <t>Acres
3rd crop</t>
  </si>
  <si>
    <t>Tons
DM/acre/cut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</si>
</sst>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3" xfId="0" applyBorder="1"/>
    <xf numFmtId="0" fontId="0" fillId="0" borderId="4" xfId="0" applyBorder="1"/>
    <xf numFmtId="1" fontId="0" fillId="0" borderId="0" xfId="0" applyNumberFormat="1" applyBorder="1" applyAlignment="1">
      <alignment horizontal="center"/>
    </xf>
    <xf numFmtId="0" fontId="0" fillId="0" borderId="0" xfId="0" applyBorder="1"/>
    <xf numFmtId="1" fontId="0" fillId="3" borderId="0" xfId="0" applyNumberForma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0" fontId="0" fillId="0" borderId="0" xfId="0" applyFill="1"/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0" fillId="0" borderId="8" xfId="0" applyBorder="1"/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0" xfId="0" applyBorder="1"/>
    <xf numFmtId="1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2" xfId="0" applyFont="1" applyFill="1" applyBorder="1"/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6" fillId="0" borderId="8" xfId="0" applyFont="1" applyBorder="1"/>
    <xf numFmtId="0" fontId="0" fillId="0" borderId="0" xfId="1" applyNumberFormat="1" applyFont="1"/>
    <xf numFmtId="2" fontId="0" fillId="0" borderId="0" xfId="0" applyNumberFormat="1"/>
    <xf numFmtId="0" fontId="2" fillId="2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/>
    <xf numFmtId="0" fontId="0" fillId="0" borderId="0" xfId="0" applyFill="1" applyBorder="1"/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7" borderId="18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1" fontId="2" fillId="9" borderId="21" xfId="0" applyNumberFormat="1" applyFont="1" applyFill="1" applyBorder="1" applyAlignment="1">
      <alignment horizontal="center"/>
    </xf>
    <xf numFmtId="1" fontId="0" fillId="7" borderId="22" xfId="0" applyNumberFormat="1" applyFill="1" applyBorder="1" applyAlignment="1">
      <alignment horizontal="center"/>
    </xf>
    <xf numFmtId="1" fontId="0" fillId="5" borderId="22" xfId="0" applyNumberForma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6" borderId="22" xfId="0" applyNumberFormat="1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1" fontId="0" fillId="9" borderId="24" xfId="0" applyNumberForma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2" fillId="9" borderId="21" xfId="0" applyFont="1" applyFill="1" applyBorder="1"/>
    <xf numFmtId="0" fontId="2" fillId="7" borderId="22" xfId="0" applyFont="1" applyFill="1" applyBorder="1"/>
    <xf numFmtId="0" fontId="2" fillId="5" borderId="22" xfId="0" applyFont="1" applyFill="1" applyBorder="1"/>
    <xf numFmtId="0" fontId="2" fillId="0" borderId="22" xfId="0" applyFont="1" applyFill="1" applyBorder="1"/>
    <xf numFmtId="0" fontId="2" fillId="3" borderId="22" xfId="0" applyFont="1" applyFill="1" applyBorder="1"/>
    <xf numFmtId="0" fontId="2" fillId="2" borderId="22" xfId="0" applyFont="1" applyFill="1" applyBorder="1"/>
    <xf numFmtId="0" fontId="2" fillId="8" borderId="23" xfId="0" applyFont="1" applyFill="1" applyBorder="1"/>
    <xf numFmtId="0" fontId="2" fillId="0" borderId="0" xfId="0" applyFont="1" applyFill="1" applyAlignment="1">
      <alignment horizontal="center"/>
    </xf>
    <xf numFmtId="9" fontId="2" fillId="2" borderId="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FODDER FLOW PLAN</a:t>
            </a:r>
          </a:p>
        </c:rich>
      </c:tx>
      <c:layout>
        <c:manualLayout>
          <c:xMode val="edge"/>
          <c:yMode val="edge"/>
          <c:x val="0.37152832458442714"/>
          <c:y val="3.58422939068100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20341207349"/>
          <c:y val="0.14419010754968761"/>
          <c:w val="0.70659842020402763"/>
          <c:h val="0.68572892674130015"/>
        </c:manualLayout>
      </c:layout>
      <c:lineChart>
        <c:grouping val="standard"/>
        <c:ser>
          <c:idx val="0"/>
          <c:order val="0"/>
          <c:tx>
            <c:v>DM Required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'Animals+Req'!$B$20:$M$20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'Animals+Req'!$B$21:$M$21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DM Supply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'Animals+Req'!$B$20:$M$20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'Animals+Req'!$B$25:$M$25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61700352"/>
        <c:axId val="73217152"/>
      </c:lineChart>
      <c:catAx>
        <c:axId val="61700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3687362250450412"/>
              <c:y val="0.911240380666702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17152"/>
        <c:crosses val="autoZero"/>
        <c:auto val="1"/>
        <c:lblAlgn val="ctr"/>
        <c:lblOffset val="100"/>
        <c:tickLblSkip val="1"/>
        <c:tickMarkSkip val="1"/>
      </c:catAx>
      <c:valAx>
        <c:axId val="73217152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Dry Matter tons</a:t>
                </a:r>
              </a:p>
            </c:rich>
          </c:tx>
          <c:layout>
            <c:manualLayout>
              <c:xMode val="edge"/>
              <c:yMode val="edge"/>
              <c:x val="2.9513888888888888E-2"/>
              <c:y val="0.3845998038124025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0035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8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5625065159537987"/>
          <c:y val="0.1526777010016605"/>
          <c:w val="0.17881980898221059"/>
          <c:h val="0.12186417558020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19050</xdr:rowOff>
    </xdr:from>
    <xdr:to>
      <xdr:col>13</xdr:col>
      <xdr:colOff>600075</xdr:colOff>
      <xdr:row>17</xdr:row>
      <xdr:rowOff>47625</xdr:rowOff>
    </xdr:to>
    <xdr:graphicFrame macro="">
      <xdr:nvGraphicFramePr>
        <xdr:cNvPr id="10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K23" sqref="K23"/>
    </sheetView>
  </sheetViews>
  <sheetFormatPr defaultRowHeight="12.75"/>
  <cols>
    <col min="1" max="1" width="28" customWidth="1"/>
    <col min="2" max="4" width="6.140625" customWidth="1"/>
    <col min="5" max="5" width="12.28515625" customWidth="1"/>
    <col min="6" max="18" width="8.7109375" customWidth="1"/>
  </cols>
  <sheetData>
    <row r="1" spans="1:18" ht="15.75">
      <c r="A1" s="9" t="s">
        <v>28</v>
      </c>
    </row>
    <row r="2" spans="1:18" ht="13.5" thickBot="1"/>
    <row r="3" spans="1:18" ht="39" thickBot="1">
      <c r="A3" s="21" t="s">
        <v>13</v>
      </c>
      <c r="B3" s="36" t="s">
        <v>56</v>
      </c>
      <c r="C3" s="36" t="s">
        <v>57</v>
      </c>
      <c r="D3" s="36" t="s">
        <v>58</v>
      </c>
      <c r="E3" s="36" t="s">
        <v>59</v>
      </c>
      <c r="F3" s="22" t="s">
        <v>0</v>
      </c>
      <c r="G3" s="22" t="s">
        <v>1</v>
      </c>
      <c r="H3" s="22" t="s">
        <v>2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  <c r="N3" s="22" t="s">
        <v>8</v>
      </c>
      <c r="O3" s="22" t="s">
        <v>9</v>
      </c>
      <c r="P3" s="22" t="s">
        <v>10</v>
      </c>
      <c r="Q3" s="22" t="s">
        <v>11</v>
      </c>
      <c r="R3" s="33" t="s">
        <v>12</v>
      </c>
    </row>
    <row r="4" spans="1:18">
      <c r="A4" s="31" t="s">
        <v>48</v>
      </c>
      <c r="B4" s="29"/>
      <c r="C4" s="29"/>
      <c r="D4" s="42"/>
      <c r="E4" s="41"/>
      <c r="F4" s="16"/>
      <c r="G4" s="16"/>
      <c r="H4" s="16"/>
      <c r="I4" s="17"/>
      <c r="J4" s="16">
        <f>($B$4+$C$4+$D$4)*$E$4</f>
        <v>0</v>
      </c>
      <c r="K4" s="20"/>
      <c r="L4" s="12"/>
      <c r="M4" s="12"/>
      <c r="N4" s="12"/>
      <c r="O4" s="12"/>
      <c r="P4" s="12"/>
      <c r="Q4" s="12"/>
      <c r="R4" s="25">
        <f>SUM(F4:Q4)</f>
        <v>0</v>
      </c>
    </row>
    <row r="5" spans="1:18">
      <c r="A5" s="11" t="s">
        <v>49</v>
      </c>
      <c r="B5" s="29"/>
      <c r="C5" s="29"/>
      <c r="D5" s="42"/>
      <c r="E5" s="40"/>
      <c r="F5" s="12"/>
      <c r="G5" s="12"/>
      <c r="H5" s="12"/>
      <c r="I5" s="12"/>
      <c r="J5" s="16"/>
      <c r="K5" s="16"/>
      <c r="L5" s="16"/>
      <c r="M5" s="16"/>
      <c r="N5" s="16">
        <f>($B$5+$C$5+$D$5)*$E$5</f>
        <v>0</v>
      </c>
      <c r="O5" s="13"/>
      <c r="P5" s="12"/>
      <c r="Q5" s="12"/>
      <c r="R5" s="26">
        <f t="shared" ref="R5:R16" si="0">SUM(F5:Q5)</f>
        <v>0</v>
      </c>
    </row>
    <row r="6" spans="1:18">
      <c r="A6" s="11" t="s">
        <v>50</v>
      </c>
      <c r="B6" s="29"/>
      <c r="C6" s="29"/>
      <c r="D6" s="42"/>
      <c r="E6" s="40"/>
      <c r="F6" s="12"/>
      <c r="G6" s="12"/>
      <c r="H6" s="12"/>
      <c r="I6" s="12"/>
      <c r="J6" s="20"/>
      <c r="K6" s="20"/>
      <c r="L6" s="20"/>
      <c r="M6" s="20"/>
      <c r="N6" s="16"/>
      <c r="O6" s="17"/>
      <c r="P6" s="16"/>
      <c r="Q6" s="16">
        <f>($B$6+$C$6+$D$6)*$E$6</f>
        <v>0</v>
      </c>
      <c r="R6" s="26">
        <f t="shared" si="0"/>
        <v>0</v>
      </c>
    </row>
    <row r="7" spans="1:18">
      <c r="A7" s="11" t="s">
        <v>31</v>
      </c>
      <c r="B7" s="29"/>
      <c r="C7" s="29"/>
      <c r="D7" s="42"/>
      <c r="E7" s="40"/>
      <c r="F7" s="14"/>
      <c r="G7" s="14"/>
      <c r="H7" s="14">
        <f>0.5*($B$7+$C$7+$D$7)*$E$7</f>
        <v>0</v>
      </c>
      <c r="I7" s="14">
        <f>0.5*($B$7+$C$7+$D$7)*$E$7</f>
        <v>0</v>
      </c>
      <c r="J7" s="20"/>
      <c r="K7" s="12"/>
      <c r="L7" s="12"/>
      <c r="M7" s="12"/>
      <c r="N7" s="12"/>
      <c r="O7" s="12"/>
      <c r="P7" s="12"/>
      <c r="Q7" s="12"/>
      <c r="R7" s="26">
        <f t="shared" si="0"/>
        <v>0</v>
      </c>
    </row>
    <row r="8" spans="1:18">
      <c r="A8" s="11" t="s">
        <v>32</v>
      </c>
      <c r="B8" s="29"/>
      <c r="C8" s="29"/>
      <c r="D8" s="42"/>
      <c r="E8" s="40"/>
      <c r="F8" s="12"/>
      <c r="G8" s="12"/>
      <c r="H8" s="12"/>
      <c r="I8" s="12"/>
      <c r="J8" s="14"/>
      <c r="K8" s="14"/>
      <c r="L8" s="14">
        <f>0.33*($B$8+$C$8+$D$8)*$E$8</f>
        <v>0</v>
      </c>
      <c r="M8" s="14">
        <f>0.33*($B$8+$C$8+$D$8)*$E$8</f>
        <v>0</v>
      </c>
      <c r="N8" s="14">
        <f>0.33*($B$8+$C$8+$D$8)*$E$8</f>
        <v>0</v>
      </c>
      <c r="O8" s="13"/>
      <c r="P8" s="12"/>
      <c r="Q8" s="12"/>
      <c r="R8" s="26">
        <f t="shared" si="0"/>
        <v>0</v>
      </c>
    </row>
    <row r="9" spans="1:18">
      <c r="A9" s="11" t="s">
        <v>51</v>
      </c>
      <c r="B9" s="29"/>
      <c r="C9" s="29"/>
      <c r="D9" s="42"/>
      <c r="E9" s="40"/>
      <c r="F9" s="20"/>
      <c r="G9" s="12"/>
      <c r="H9" s="12"/>
      <c r="I9" s="12"/>
      <c r="J9" s="20"/>
      <c r="K9" s="20"/>
      <c r="L9" s="20"/>
      <c r="M9" s="20"/>
      <c r="N9" s="20"/>
      <c r="O9" s="52"/>
      <c r="P9" s="14">
        <f>0.33*($B$9+$C$9+$D$9)*$E$9</f>
        <v>0</v>
      </c>
      <c r="Q9" s="14">
        <f>0.33*($B$9+$C$9+$D$9)*$E$9</f>
        <v>0</v>
      </c>
      <c r="R9" s="26">
        <f t="shared" si="0"/>
        <v>0</v>
      </c>
    </row>
    <row r="10" spans="1:18">
      <c r="A10" s="11" t="s">
        <v>52</v>
      </c>
      <c r="B10" s="29"/>
      <c r="C10" s="29"/>
      <c r="D10" s="42"/>
      <c r="E10" s="29"/>
      <c r="F10" s="14"/>
      <c r="G10" s="14"/>
      <c r="H10" s="14">
        <f>($B$10+$C$10+$D$10)*$E$10*0.5</f>
        <v>0</v>
      </c>
      <c r="I10" s="14">
        <f>($B$10+$C$10+$D$10)*$E$10*0.5</f>
        <v>0</v>
      </c>
      <c r="J10" s="12"/>
      <c r="K10" s="12"/>
      <c r="L10" s="12"/>
      <c r="M10" s="12"/>
      <c r="N10" s="20"/>
      <c r="O10" s="20"/>
      <c r="P10" s="14"/>
      <c r="Q10" s="14"/>
      <c r="R10" s="26">
        <f t="shared" si="0"/>
        <v>0</v>
      </c>
    </row>
    <row r="11" spans="1:18">
      <c r="A11" s="11" t="s">
        <v>40</v>
      </c>
      <c r="B11" s="29"/>
      <c r="C11" s="29"/>
      <c r="D11" s="42"/>
      <c r="E11" s="40"/>
      <c r="F11" s="13"/>
      <c r="G11" s="12"/>
      <c r="H11" s="12"/>
      <c r="I11" s="12"/>
      <c r="J11" s="12"/>
      <c r="K11" s="12"/>
      <c r="L11" s="12"/>
      <c r="M11" s="12"/>
      <c r="N11" s="20"/>
      <c r="O11" s="20"/>
      <c r="P11" s="14">
        <f>0.5*($B$11+$C$11+$D$11)*$E$11</f>
        <v>0</v>
      </c>
      <c r="Q11" s="14">
        <f>0.5*($B$11+$C$11+$D$11)*$E$11</f>
        <v>0</v>
      </c>
      <c r="R11" s="26">
        <f>SUM(G11:Q11)</f>
        <v>0</v>
      </c>
    </row>
    <row r="12" spans="1:18">
      <c r="A12" s="11" t="s">
        <v>29</v>
      </c>
      <c r="B12" s="29"/>
      <c r="C12" s="29"/>
      <c r="D12" s="42"/>
      <c r="E12" s="40"/>
      <c r="F12" s="14">
        <f>0.08*($B$12+$C$12+$D$12)*$E$12</f>
        <v>0</v>
      </c>
      <c r="G12" s="14">
        <f t="shared" ref="G12:Q12" si="1">0.08*($B$12+$C$12+$D$12)*$E$12</f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Q12" s="14">
        <f t="shared" si="1"/>
        <v>0</v>
      </c>
      <c r="R12" s="26">
        <f t="shared" si="0"/>
        <v>0</v>
      </c>
    </row>
    <row r="13" spans="1:18">
      <c r="A13" s="11" t="s">
        <v>30</v>
      </c>
      <c r="B13" s="29"/>
      <c r="C13" s="29"/>
      <c r="D13" s="42"/>
      <c r="E13" s="29"/>
      <c r="F13" s="14">
        <f>0.2*($B$13+$C$13+$D$13)*$E$13</f>
        <v>0</v>
      </c>
      <c r="G13" s="14">
        <f>0.3*($B$13+$C$13+$D$13)*$E$13</f>
        <v>0</v>
      </c>
      <c r="H13" s="14">
        <f>0.3*($B$13+$C$13+$D$13)*$E$13</f>
        <v>0</v>
      </c>
      <c r="I13" s="14">
        <f>0.1*($B$13+$C$13+$D$13)*$E$13</f>
        <v>0</v>
      </c>
      <c r="J13" s="12"/>
      <c r="K13" s="12"/>
      <c r="L13" s="12"/>
      <c r="M13" s="12"/>
      <c r="N13" s="12"/>
      <c r="O13" s="14"/>
      <c r="P13" s="14"/>
      <c r="Q13" s="14">
        <f>0.1*($B$13+$C$13+$D$13)*$E$13</f>
        <v>0</v>
      </c>
      <c r="R13" s="26">
        <f t="shared" si="0"/>
        <v>0</v>
      </c>
    </row>
    <row r="14" spans="1:18">
      <c r="A14" s="11" t="s">
        <v>53</v>
      </c>
      <c r="B14" s="29"/>
      <c r="C14" s="29"/>
      <c r="D14" s="42"/>
      <c r="E14" s="29"/>
      <c r="F14" s="12"/>
      <c r="G14" s="20"/>
      <c r="H14" s="20"/>
      <c r="I14" s="20"/>
      <c r="J14" s="14"/>
      <c r="K14" s="14"/>
      <c r="L14" s="14">
        <f>0.5*($B$14+$C$14+$D$14)*$E$14</f>
        <v>0</v>
      </c>
      <c r="M14" s="14">
        <f>0.5*($B$14+$C$14+$D$14)*$E$14</f>
        <v>0</v>
      </c>
      <c r="N14" s="12"/>
      <c r="O14" s="12"/>
      <c r="P14" s="12"/>
      <c r="Q14" s="12"/>
      <c r="R14" s="26">
        <f t="shared" si="0"/>
        <v>0</v>
      </c>
    </row>
    <row r="15" spans="1:18" ht="13.5" thickBot="1">
      <c r="A15" s="10" t="s">
        <v>33</v>
      </c>
      <c r="B15" s="29"/>
      <c r="C15" s="29"/>
      <c r="D15" s="42"/>
      <c r="E15" s="30"/>
      <c r="F15" s="12"/>
      <c r="G15" s="20"/>
      <c r="H15" s="20"/>
      <c r="I15" s="20"/>
      <c r="J15" s="14"/>
      <c r="K15" s="14"/>
      <c r="L15" s="14">
        <f>0.5*($B$15+$C$15+$D$15)*$E$15</f>
        <v>0</v>
      </c>
      <c r="M15" s="14">
        <f>0.5*($B$15+$C$15+$D$15)*$E$15</f>
        <v>0</v>
      </c>
      <c r="N15" s="12"/>
      <c r="O15" s="12"/>
      <c r="P15" s="12"/>
      <c r="Q15" s="12"/>
      <c r="R15" s="27">
        <f t="shared" si="0"/>
        <v>0</v>
      </c>
    </row>
    <row r="16" spans="1:18" ht="13.5" thickBot="1">
      <c r="A16" s="2" t="s">
        <v>17</v>
      </c>
      <c r="B16" s="34">
        <f>SUM(B4:B15)</f>
        <v>0</v>
      </c>
      <c r="C16" s="34">
        <f>SUM(C4:C15)</f>
        <v>0</v>
      </c>
      <c r="D16" s="34">
        <f>SUM(D4:D15)</f>
        <v>0</v>
      </c>
      <c r="E16" s="34"/>
      <c r="F16" s="24">
        <f t="shared" ref="F16:Q16" si="2">SUM(F4:F15)</f>
        <v>0</v>
      </c>
      <c r="G16" s="24">
        <f t="shared" si="2"/>
        <v>0</v>
      </c>
      <c r="H16" s="24">
        <f t="shared" si="2"/>
        <v>0</v>
      </c>
      <c r="I16" s="24">
        <f>SUM(I4:I15)</f>
        <v>0</v>
      </c>
      <c r="J16" s="24">
        <f>SUM(J4:J15)</f>
        <v>0</v>
      </c>
      <c r="K16" s="24">
        <f t="shared" si="2"/>
        <v>0</v>
      </c>
      <c r="L16" s="24">
        <f>SUM(L4:L15)</f>
        <v>0</v>
      </c>
      <c r="M16" s="24">
        <f>SUM(M4:M15)</f>
        <v>0</v>
      </c>
      <c r="N16" s="24">
        <f t="shared" si="2"/>
        <v>0</v>
      </c>
      <c r="O16" s="24">
        <f t="shared" si="2"/>
        <v>0</v>
      </c>
      <c r="P16" s="24">
        <f t="shared" si="2"/>
        <v>0</v>
      </c>
      <c r="Q16" s="24">
        <f t="shared" si="2"/>
        <v>0</v>
      </c>
      <c r="R16" s="34">
        <f t="shared" si="0"/>
        <v>0</v>
      </c>
    </row>
    <row r="17" spans="1:18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>
      <c r="A18" s="1" t="s">
        <v>41</v>
      </c>
      <c r="B18" s="3"/>
      <c r="C18" s="3"/>
      <c r="D18" s="3"/>
      <c r="E18" s="3"/>
      <c r="F18" s="3"/>
      <c r="G18" s="3"/>
      <c r="H18" s="3"/>
      <c r="I18" s="3"/>
      <c r="J18" s="3"/>
      <c r="K18" s="3"/>
      <c r="Q18" s="3"/>
      <c r="R18" s="7"/>
    </row>
    <row r="19" spans="1:18">
      <c r="A19" t="s">
        <v>43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t="s">
        <v>46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activeCell="P6" sqref="P6"/>
    </sheetView>
  </sheetViews>
  <sheetFormatPr defaultRowHeight="12.75"/>
  <cols>
    <col min="1" max="1" width="27.28515625" customWidth="1"/>
    <col min="2" max="2" width="9.140625" style="3"/>
    <col min="3" max="3" width="11.85546875" style="3" customWidth="1"/>
    <col min="4" max="4" width="9.7109375" style="3" customWidth="1"/>
    <col min="14" max="14" width="9.140625" style="3"/>
    <col min="16" max="16" width="12.85546875" customWidth="1"/>
  </cols>
  <sheetData>
    <row r="1" spans="1:16" ht="15.75">
      <c r="A1" s="8" t="s">
        <v>54</v>
      </c>
    </row>
    <row r="2" spans="1:16" ht="13.5" thickBot="1"/>
    <row r="3" spans="1:16" ht="13.5" thickBot="1">
      <c r="A3" s="2" t="s">
        <v>45</v>
      </c>
      <c r="B3" s="48"/>
      <c r="C3" s="49" t="s">
        <v>27</v>
      </c>
      <c r="D3" s="4"/>
    </row>
    <row r="4" spans="1:16" ht="13.5" thickBot="1">
      <c r="A4" s="51" t="s">
        <v>55</v>
      </c>
      <c r="B4" s="50"/>
      <c r="C4" s="6"/>
      <c r="D4" s="6"/>
    </row>
    <row r="5" spans="1:16" ht="6.75" customHeight="1" thickBot="1">
      <c r="A5" s="5"/>
      <c r="B5" s="6"/>
      <c r="C5" s="6"/>
      <c r="D5" s="6"/>
    </row>
    <row r="6" spans="1:16" ht="13.5" thickBot="1">
      <c r="A6" s="35" t="s">
        <v>22</v>
      </c>
      <c r="B6" s="22" t="s">
        <v>19</v>
      </c>
      <c r="C6" s="22" t="s">
        <v>15</v>
      </c>
      <c r="D6" s="23" t="s">
        <v>44</v>
      </c>
    </row>
    <row r="7" spans="1:16">
      <c r="A7" s="45" t="s">
        <v>20</v>
      </c>
      <c r="B7" s="19">
        <f>0.8*B4</f>
        <v>0</v>
      </c>
      <c r="C7" s="19">
        <f>B7*1</f>
        <v>0</v>
      </c>
      <c r="D7" s="32">
        <f>($D$3/100*$B$3*C7)*1.1</f>
        <v>0</v>
      </c>
      <c r="O7" s="46"/>
      <c r="P7" s="47"/>
    </row>
    <row r="8" spans="1:16">
      <c r="A8" s="28" t="s">
        <v>21</v>
      </c>
      <c r="B8" s="19">
        <f>0.2*$B$4</f>
        <v>0</v>
      </c>
      <c r="C8" s="19">
        <f>B8*1</f>
        <v>0</v>
      </c>
      <c r="D8" s="32">
        <f>($D$3/100*$B$3*C8)*1.1</f>
        <v>0</v>
      </c>
      <c r="O8" s="46"/>
      <c r="P8" s="47"/>
    </row>
    <row r="9" spans="1:16">
      <c r="A9" s="28" t="s">
        <v>26</v>
      </c>
      <c r="B9" s="19">
        <f>0.25*$B$4</f>
        <v>0</v>
      </c>
      <c r="C9" s="12">
        <f>B9*0.75</f>
        <v>0</v>
      </c>
      <c r="D9" s="32">
        <f>($D$3/100*$B$3*C9)*1.1</f>
        <v>0</v>
      </c>
      <c r="O9" s="46"/>
      <c r="P9" s="47"/>
    </row>
    <row r="10" spans="1:16">
      <c r="A10" s="28" t="s">
        <v>23</v>
      </c>
      <c r="B10" s="12">
        <f>1.25*B9</f>
        <v>0</v>
      </c>
      <c r="C10" s="12">
        <f>B10*0.5</f>
        <v>0</v>
      </c>
      <c r="D10" s="32">
        <f>($D$3/100*$B$3*C10)*1.1</f>
        <v>0</v>
      </c>
      <c r="O10" s="46"/>
      <c r="P10" s="47"/>
    </row>
    <row r="11" spans="1:16" ht="13.5" thickBot="1">
      <c r="A11" s="28" t="s">
        <v>24</v>
      </c>
      <c r="B11" s="12">
        <f>1.5*B9</f>
        <v>0</v>
      </c>
      <c r="C11" s="12">
        <f>B11*0.25</f>
        <v>0</v>
      </c>
      <c r="D11" s="32">
        <f>($D$3/100*$B$3*C11)*1.1</f>
        <v>0</v>
      </c>
      <c r="O11" s="46"/>
      <c r="P11" s="47"/>
    </row>
    <row r="12" spans="1:16" ht="13.5" thickBot="1">
      <c r="A12" s="35" t="s">
        <v>25</v>
      </c>
      <c r="B12" s="43">
        <f>SUM(B7:B11)</f>
        <v>0</v>
      </c>
      <c r="C12" s="43">
        <f>SUM(C7:C11)</f>
        <v>0</v>
      </c>
      <c r="D12" s="44">
        <f>SUM(D7:D11)</f>
        <v>0</v>
      </c>
      <c r="O12" s="46"/>
      <c r="P12" s="47"/>
    </row>
    <row r="13" spans="1:16">
      <c r="A13" s="38"/>
      <c r="B13" s="37"/>
      <c r="C13" s="15"/>
      <c r="D13" s="15"/>
    </row>
    <row r="14" spans="1:16">
      <c r="A14" s="38"/>
      <c r="B14" s="37"/>
      <c r="C14" s="15"/>
      <c r="D14" s="15"/>
    </row>
    <row r="15" spans="1:16">
      <c r="A15" s="38"/>
      <c r="B15" s="37"/>
      <c r="C15" s="15"/>
      <c r="D15" s="15"/>
    </row>
    <row r="16" spans="1:16">
      <c r="A16" s="38"/>
      <c r="B16" s="37"/>
      <c r="C16" s="15"/>
      <c r="D16" s="15"/>
    </row>
    <row r="17" spans="1:16">
      <c r="A17" s="38"/>
      <c r="B17" s="37"/>
      <c r="C17" s="15"/>
      <c r="D17" s="15"/>
    </row>
    <row r="18" spans="1:16" ht="13.5" customHeight="1">
      <c r="A18" s="38"/>
      <c r="B18" s="37"/>
      <c r="C18" s="15"/>
      <c r="D18" s="15"/>
    </row>
    <row r="19" spans="1:16" ht="13.5" thickBot="1">
      <c r="A19" s="1" t="s">
        <v>16</v>
      </c>
      <c r="B19" s="3">
        <v>31</v>
      </c>
      <c r="C19" s="3">
        <v>28</v>
      </c>
      <c r="D19" s="3">
        <v>31</v>
      </c>
      <c r="E19" s="3">
        <v>30</v>
      </c>
      <c r="F19" s="3">
        <v>31</v>
      </c>
      <c r="G19" s="3">
        <v>30</v>
      </c>
      <c r="H19" s="3">
        <v>31</v>
      </c>
      <c r="I19" s="3">
        <v>31</v>
      </c>
      <c r="J19" s="3">
        <v>30</v>
      </c>
      <c r="K19" s="3">
        <v>31</v>
      </c>
      <c r="L19" s="3">
        <v>30</v>
      </c>
      <c r="M19" s="3">
        <v>31</v>
      </c>
    </row>
    <row r="20" spans="1:16" ht="13.5" thickBot="1">
      <c r="A20" s="38"/>
      <c r="B20" s="53" t="s">
        <v>0</v>
      </c>
      <c r="C20" s="54" t="s">
        <v>1</v>
      </c>
      <c r="D20" s="54" t="s">
        <v>2</v>
      </c>
      <c r="E20" s="54" t="s">
        <v>3</v>
      </c>
      <c r="F20" s="54" t="s">
        <v>4</v>
      </c>
      <c r="G20" s="54" t="s">
        <v>5</v>
      </c>
      <c r="H20" s="54" t="s">
        <v>6</v>
      </c>
      <c r="I20" s="54" t="s">
        <v>7</v>
      </c>
      <c r="J20" s="54" t="s">
        <v>8</v>
      </c>
      <c r="K20" s="54" t="s">
        <v>9</v>
      </c>
      <c r="L20" s="54" t="s">
        <v>10</v>
      </c>
      <c r="M20" s="55" t="s">
        <v>11</v>
      </c>
      <c r="N20" s="55" t="s">
        <v>14</v>
      </c>
    </row>
    <row r="21" spans="1:16">
      <c r="A21" s="83" t="s">
        <v>18</v>
      </c>
      <c r="B21" s="81">
        <f>+$D$12*B19/1000</f>
        <v>0</v>
      </c>
      <c r="C21" s="66">
        <f t="shared" ref="C21:M21" si="0">+$D$12*C19/1000</f>
        <v>0</v>
      </c>
      <c r="D21" s="66">
        <f t="shared" si="0"/>
        <v>0</v>
      </c>
      <c r="E21" s="66">
        <f t="shared" si="0"/>
        <v>0</v>
      </c>
      <c r="F21" s="66">
        <f t="shared" si="0"/>
        <v>0</v>
      </c>
      <c r="G21" s="66">
        <f t="shared" si="0"/>
        <v>0</v>
      </c>
      <c r="H21" s="66">
        <f t="shared" si="0"/>
        <v>0</v>
      </c>
      <c r="I21" s="66">
        <f t="shared" si="0"/>
        <v>0</v>
      </c>
      <c r="J21" s="66">
        <f t="shared" si="0"/>
        <v>0</v>
      </c>
      <c r="K21" s="66">
        <f t="shared" si="0"/>
        <v>0</v>
      </c>
      <c r="L21" s="66">
        <f t="shared" si="0"/>
        <v>0</v>
      </c>
      <c r="M21" s="67">
        <f t="shared" si="0"/>
        <v>0</v>
      </c>
      <c r="N21" s="75">
        <f t="shared" ref="N21:N26" si="1">SUM(B21:M21)</f>
        <v>0</v>
      </c>
    </row>
    <row r="22" spans="1:16">
      <c r="A22" s="84" t="s">
        <v>34</v>
      </c>
      <c r="B22" s="61">
        <f>Crops!F16</f>
        <v>0</v>
      </c>
      <c r="C22" s="56">
        <f>Crops!G16</f>
        <v>0</v>
      </c>
      <c r="D22" s="56">
        <f>Crops!H16</f>
        <v>0</v>
      </c>
      <c r="E22" s="56">
        <f>Crops!I16</f>
        <v>0</v>
      </c>
      <c r="F22" s="56">
        <f>Crops!J16</f>
        <v>0</v>
      </c>
      <c r="G22" s="56">
        <f>Crops!K16</f>
        <v>0</v>
      </c>
      <c r="H22" s="56">
        <f>Crops!L16</f>
        <v>0</v>
      </c>
      <c r="I22" s="56">
        <f>Crops!M16</f>
        <v>0</v>
      </c>
      <c r="J22" s="56">
        <f>Crops!N16</f>
        <v>0</v>
      </c>
      <c r="K22" s="56">
        <f>Crops!O16</f>
        <v>0</v>
      </c>
      <c r="L22" s="56">
        <f>Crops!P16</f>
        <v>0</v>
      </c>
      <c r="M22" s="68">
        <f>Crops!Q16</f>
        <v>0</v>
      </c>
      <c r="N22" s="76">
        <f>SUM(B22:M22)</f>
        <v>0</v>
      </c>
    </row>
    <row r="23" spans="1:16">
      <c r="A23" s="85" t="s">
        <v>35</v>
      </c>
      <c r="B23" s="62">
        <f t="shared" ref="B23:M23" si="2">B22-B21</f>
        <v>0</v>
      </c>
      <c r="C23" s="57">
        <f t="shared" si="2"/>
        <v>0</v>
      </c>
      <c r="D23" s="57">
        <f t="shared" si="2"/>
        <v>0</v>
      </c>
      <c r="E23" s="57">
        <f t="shared" si="2"/>
        <v>0</v>
      </c>
      <c r="F23" s="57">
        <f t="shared" si="2"/>
        <v>0</v>
      </c>
      <c r="G23" s="57">
        <f t="shared" si="2"/>
        <v>0</v>
      </c>
      <c r="H23" s="57">
        <f t="shared" si="2"/>
        <v>0</v>
      </c>
      <c r="I23" s="57">
        <f t="shared" si="2"/>
        <v>0</v>
      </c>
      <c r="J23" s="57">
        <f t="shared" si="2"/>
        <v>0</v>
      </c>
      <c r="K23" s="57">
        <f t="shared" si="2"/>
        <v>0</v>
      </c>
      <c r="L23" s="57">
        <f t="shared" si="2"/>
        <v>0</v>
      </c>
      <c r="M23" s="69">
        <f t="shared" si="2"/>
        <v>0</v>
      </c>
      <c r="N23" s="77">
        <f>SUM(B23:M23)</f>
        <v>0</v>
      </c>
      <c r="O23" s="90"/>
    </row>
    <row r="24" spans="1:16" s="18" customFormat="1">
      <c r="A24" s="86" t="s">
        <v>38</v>
      </c>
      <c r="B24" s="63">
        <f>$B$27/100*(Crops!$R$4+Crops!$R$5+Crops!$R$6)</f>
        <v>0</v>
      </c>
      <c r="C24" s="58">
        <f>C27/100*(Crops!$R$4+Crops!$R$5+Crops!$R$6)</f>
        <v>0</v>
      </c>
      <c r="D24" s="58">
        <f>D27/100*(Crops!$R$4+Crops!$R$5+Crops!$R$6)</f>
        <v>0</v>
      </c>
      <c r="E24" s="58">
        <f>E27/100*(Crops!$R$4+Crops!$R$5+Crops!$R$6)</f>
        <v>0</v>
      </c>
      <c r="F24" s="58">
        <f>F27/100*(Crops!$R$4+Crops!$R$5+Crops!$R$6)</f>
        <v>0</v>
      </c>
      <c r="G24" s="58">
        <f>G27/100*(Crops!$R$4+Crops!$R$5+Crops!$R$6)</f>
        <v>0</v>
      </c>
      <c r="H24" s="58">
        <f>H27/100*(Crops!$R$4+Crops!$R$5+Crops!$R$6)</f>
        <v>0</v>
      </c>
      <c r="I24" s="58">
        <f>I27/100*(Crops!$R$4+Crops!$R$5+Crops!$R$6)</f>
        <v>0</v>
      </c>
      <c r="J24" s="58">
        <f>J27/100*(Crops!$R$4+Crops!$R$5+Crops!$R$6)</f>
        <v>0</v>
      </c>
      <c r="K24" s="58">
        <f>K27/100*(Crops!$R$4+Crops!$R$5+Crops!$R$6)</f>
        <v>0</v>
      </c>
      <c r="L24" s="58">
        <f>L27/100*(Crops!$R$4+Crops!$R$5+Crops!$R$6)</f>
        <v>0</v>
      </c>
      <c r="M24" s="70">
        <f>M27/100*(Crops!$R$4+Crops!$R$5+Crops!$R$6)</f>
        <v>0</v>
      </c>
      <c r="N24" s="78">
        <f>SUM(B24:M24)</f>
        <v>0</v>
      </c>
    </row>
    <row r="25" spans="1:16" s="18" customFormat="1" ht="13.5" thickBot="1">
      <c r="A25" s="87" t="s">
        <v>39</v>
      </c>
      <c r="B25" s="64">
        <f>B24+B22</f>
        <v>0</v>
      </c>
      <c r="C25" s="59">
        <f>C24+C22</f>
        <v>0</v>
      </c>
      <c r="D25" s="59">
        <f>D24+D22</f>
        <v>0</v>
      </c>
      <c r="E25" s="59">
        <f>E24+E22</f>
        <v>0</v>
      </c>
      <c r="F25" s="59">
        <f>F24+F22-Crops!J$4</f>
        <v>0</v>
      </c>
      <c r="G25" s="59">
        <f>G24+G22</f>
        <v>0</v>
      </c>
      <c r="H25" s="59">
        <f>H24+H22</f>
        <v>0</v>
      </c>
      <c r="I25" s="59">
        <f>I24+I22</f>
        <v>0</v>
      </c>
      <c r="J25" s="59">
        <f>J24+J22-Crops!$N$5</f>
        <v>0</v>
      </c>
      <c r="K25" s="59">
        <f>K24+K22</f>
        <v>0</v>
      </c>
      <c r="L25" s="59">
        <f>L24+L22</f>
        <v>0</v>
      </c>
      <c r="M25" s="71">
        <f>M24+M22-Crops!$Q$6</f>
        <v>0</v>
      </c>
      <c r="N25" s="79">
        <f t="shared" si="1"/>
        <v>0</v>
      </c>
      <c r="O25" s="6"/>
    </row>
    <row r="26" spans="1:16" ht="13.5" thickBot="1">
      <c r="A26" s="88" t="s">
        <v>36</v>
      </c>
      <c r="B26" s="65">
        <f>B25-B21</f>
        <v>0</v>
      </c>
      <c r="C26" s="60">
        <f>C25-C21</f>
        <v>0</v>
      </c>
      <c r="D26" s="60">
        <f>D25-D21</f>
        <v>0</v>
      </c>
      <c r="E26" s="60">
        <f>E25-E21</f>
        <v>0</v>
      </c>
      <c r="F26" s="60">
        <f>F25-F21</f>
        <v>0</v>
      </c>
      <c r="G26" s="60">
        <f t="shared" ref="G26:M26" si="3">G25-G21</f>
        <v>0</v>
      </c>
      <c r="H26" s="60">
        <f t="shared" si="3"/>
        <v>0</v>
      </c>
      <c r="I26" s="60">
        <f t="shared" si="3"/>
        <v>0</v>
      </c>
      <c r="J26" s="60">
        <f t="shared" si="3"/>
        <v>0</v>
      </c>
      <c r="K26" s="60">
        <f t="shared" si="3"/>
        <v>0</v>
      </c>
      <c r="L26" s="60">
        <f t="shared" si="3"/>
        <v>0</v>
      </c>
      <c r="M26" s="72">
        <f t="shared" si="3"/>
        <v>0</v>
      </c>
      <c r="N26" s="79">
        <f t="shared" si="1"/>
        <v>0</v>
      </c>
      <c r="O26" s="91" t="e">
        <f>(N22/N21)-1</f>
        <v>#DIV/0!</v>
      </c>
      <c r="P26" s="39" t="s">
        <v>42</v>
      </c>
    </row>
    <row r="27" spans="1:16" ht="13.5" thickBot="1">
      <c r="A27" s="89" t="s">
        <v>47</v>
      </c>
      <c r="B27" s="82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4">
        <v>0</v>
      </c>
      <c r="N27" s="80">
        <f>SUM(B27:M27)</f>
        <v>0</v>
      </c>
      <c r="O27" s="1" t="s">
        <v>37</v>
      </c>
    </row>
  </sheetData>
  <phoneticPr fontId="3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Crops</vt:lpstr>
      <vt:lpstr>Animals+Req</vt:lpstr>
    </vt:vector>
  </TitlesOfParts>
  <Company>Nestle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Nestle</dc:creator>
  <cp:lastModifiedBy>pkconradja</cp:lastModifiedBy>
  <dcterms:created xsi:type="dcterms:W3CDTF">2008-10-31T10:45:00Z</dcterms:created>
  <dcterms:modified xsi:type="dcterms:W3CDTF">2012-04-01T11:23:26Z</dcterms:modified>
</cp:coreProperties>
</file>